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gata.nowotnik\Downloads\"/>
    </mc:Choice>
  </mc:AlternateContent>
  <bookViews>
    <workbookView xWindow="0" yWindow="0" windowWidth="28800" windowHeight="12435"/>
  </bookViews>
  <sheets>
    <sheet name="NoweGKB" sheetId="4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4" l="1"/>
  <c r="G15" i="4" l="1"/>
  <c r="G22" i="4" s="1"/>
  <c r="G14" i="4" l="1"/>
  <c r="G9" i="4" l="1"/>
  <c r="G23" i="4" l="1"/>
  <c r="G20" i="4"/>
  <c r="G7" i="4"/>
  <c r="G12" i="4"/>
  <c r="G11" i="4"/>
  <c r="G8" i="4"/>
  <c r="G10" i="4" l="1"/>
  <c r="G19" i="4"/>
  <c r="G18" i="4"/>
  <c r="G17" i="4"/>
  <c r="G16" i="4"/>
  <c r="G13" i="4"/>
  <c r="G6" i="4"/>
</calcChain>
</file>

<file path=xl/sharedStrings.xml><?xml version="1.0" encoding="utf-8"?>
<sst xmlns="http://schemas.openxmlformats.org/spreadsheetml/2006/main" count="42" uniqueCount="28">
  <si>
    <t>Przychody netto ze sprzedaży produktów, towarów i materiałów</t>
  </si>
  <si>
    <t>Zysk (strata) z działalności operacyjnej</t>
  </si>
  <si>
    <t>Przepływy netto</t>
  </si>
  <si>
    <t>Przepływy netto z działalności operacyjnej</t>
  </si>
  <si>
    <t>Przepływy netto z działalności inwestycyjnej</t>
  </si>
  <si>
    <t>Przepływy netto z działalności finansowej</t>
  </si>
  <si>
    <t>Aktywa razem</t>
  </si>
  <si>
    <t>Zobowiązania długoterminowe</t>
  </si>
  <si>
    <t>Zobowiązania krótkoterminowe</t>
  </si>
  <si>
    <t>WYBRANE DANE FINANSOWE</t>
  </si>
  <si>
    <t>IV</t>
  </si>
  <si>
    <t>III</t>
  </si>
  <si>
    <t>II</t>
  </si>
  <si>
    <t>I</t>
  </si>
  <si>
    <t>KWARTAŁ</t>
  </si>
  <si>
    <t>tys. zł</t>
  </si>
  <si>
    <t>zł</t>
  </si>
  <si>
    <t>tys.szt</t>
  </si>
  <si>
    <t>Zysk (strata) na jedną akcję</t>
  </si>
  <si>
    <t>Zysk (strata) netto przypadająca akcjonariuszowi jednostki dominującej</t>
  </si>
  <si>
    <t>INFORMACJE FINANSOWE GRUPY KAPITAŁOWEJ BORYSZEW 2022</t>
  </si>
  <si>
    <t>Dług netto / EBITDA</t>
  </si>
  <si>
    <t>Aktywa trwałe</t>
  </si>
  <si>
    <t>Aktywa obrotowe</t>
  </si>
  <si>
    <t>EBITDA (bez zdarzeń jednorazowych)</t>
  </si>
  <si>
    <t>Kapitał własny razem</t>
  </si>
  <si>
    <t>Liczba akcji</t>
  </si>
  <si>
    <t>Wartość księgowa na akcje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</si>
</sst>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7408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8">
    <xf numFmtId="0" fontId="0" fillId="0" borderId="0" xfId="0"/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/>
    <xf numFmtId="14" fontId="3" fillId="3" borderId="0" xfId="0" applyNumberFormat="1" applyFont="1" applyFill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right" vertical="center" wrapText="1"/>
    </xf>
    <xf numFmtId="166" fontId="2" fillId="2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2" fillId="2" borderId="1" xfId="0" quotePrefix="1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 wrapText="1"/>
    </xf>
    <xf numFmtId="0" fontId="3" fillId="3" borderId="0" xfId="0" applyFont="1" applyFill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374081"/>
      <color rgb="FF135E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ne%20do%20raport&#243;w%20GKB\2022\1Q2022\000000.%20Sumariusz%20GK-BOR%201Q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-List"/>
      <sheetName val="Dane"/>
      <sheetName val="SF Bilans"/>
      <sheetName val="SF P&amp;L"/>
      <sheetName val="SF kapitały"/>
      <sheetName val="SF CF"/>
      <sheetName val="akcje i udziały w %"/>
      <sheetName val="udział %-owy"/>
      <sheetName val="P$L-2019 war"/>
      <sheetName val="sum.2018-B"/>
      <sheetName val="sum.2018-P&amp;L"/>
      <sheetName val="ALC-31.12.2019"/>
      <sheetName val="nota-udziały"/>
      <sheetName val="nota Alc 1Q"/>
      <sheetName val="rozl.ALC"/>
      <sheetName val="ALC MI 31.12.2019 "/>
      <sheetName val="Dane IPX do płaskiej "/>
      <sheetName val=" IPX 2018 wg spólek-Bilans"/>
      <sheetName val="BIlans -2018-prawidłowy"/>
      <sheetName val="B-segmenty"/>
      <sheetName val="P&amp;L-segmenty"/>
      <sheetName val="CF-segmenty"/>
      <sheetName val="dofinan.koronawirus-od 2Q 2020"/>
      <sheetName val="B-wart"/>
      <sheetName val="P&amp;L wartości"/>
      <sheetName val="B-pionowa"/>
      <sheetName val="P&amp;L pion"/>
      <sheetName val="kor.wyn w GK IPX"/>
      <sheetName val="udz.niekont"/>
      <sheetName val="GK ALC-wartość firmy, MI"/>
      <sheetName val="roz.31.12"/>
      <sheetName val="Alchemia CO2"/>
      <sheetName val="rozl. nabycia.ALC"/>
      <sheetName val="śr.ważona 2022"/>
      <sheetName val="WYBRANE DANE"/>
      <sheetName val="P&amp;L"/>
      <sheetName val="Bilans"/>
      <sheetName val="CF-s"/>
      <sheetName val="kapitały"/>
      <sheetName val="Segmenty"/>
      <sheetName val="korekty do SF GK IPX"/>
      <sheetName val="Arkusz1"/>
      <sheetName val="Zmiany Kap-waluta"/>
      <sheetName val="Rozl.pod.GK BKD"/>
      <sheetName val="Zmiany kapitały-PLN"/>
      <sheetName val="Akje BOR SA - ALC"/>
      <sheetName val="Akje BOR SA"/>
      <sheetName val="B-2021-BO-war"/>
      <sheetName val="Szopienice"/>
      <sheetName val="konwersja wierz."/>
      <sheetName val="BS IPX_podział"/>
      <sheetName val="reklass na przeznacz.do sprz."/>
      <sheetName val="Zbycie Elana Pet"/>
      <sheetName val="Zbycie GK FŁT"/>
      <sheetName val="B+ IC "/>
      <sheetName val="P&amp;L+IC"/>
      <sheetName val="Udziały i akcje v. kapitał"/>
      <sheetName val="CF"/>
      <sheetName val="NOTE-CF"/>
      <sheetName val="Arkusz3"/>
      <sheetName val="instr fin"/>
      <sheetName val="dane szacunkowe"/>
      <sheetName val="wskaz zadłuż"/>
      <sheetName val="odpisy"/>
      <sheetName val="płynność "/>
      <sheetName val="anal zmiany kursów"/>
      <sheetName val="anal.wrażliwości%"/>
      <sheetName val="WG"/>
      <sheetName val="dodatkowe"/>
      <sheetName val="NOTE-1"/>
      <sheetName val="NOTE-2"/>
      <sheetName val="NOTE-4"/>
      <sheetName val="NOTE-5,6"/>
      <sheetName val="NOTE-6"/>
      <sheetName val="NOTE-7"/>
      <sheetName val="NOTE-8"/>
      <sheetName val="NOTE-9"/>
      <sheetName val="8,9 odpisy"/>
      <sheetName val="NOTE-10"/>
      <sheetName val="NOTE-11"/>
      <sheetName val="10,11 - odpisy"/>
      <sheetName val="NOTE-12.1"/>
      <sheetName val="NOTE-12.2 (P&amp;L)"/>
      <sheetName val="NOTE-12.3 (TL)"/>
      <sheetName val="NOTE-13"/>
      <sheetName val="NOTE-14"/>
      <sheetName val="NOTE-15"/>
      <sheetName val="NOTE-16"/>
      <sheetName val="nota 13, 16 "/>
      <sheetName val="NOTE-17"/>
      <sheetName val="NOTE-17,1"/>
      <sheetName val="NOTE-18"/>
      <sheetName val="NOTE-18.1"/>
      <sheetName val="NOTE-18.2"/>
      <sheetName val="nota 19"/>
      <sheetName val="NOTE-19"/>
      <sheetName val="zest BO"/>
      <sheetName val="NOTE-20"/>
      <sheetName val="NOTE-21"/>
      <sheetName val="NOTE-22"/>
      <sheetName val="NOTE-23"/>
      <sheetName val="NOTE-24"/>
      <sheetName val="NOTE-24.1"/>
      <sheetName val="NOTE-24.2"/>
      <sheetName val="NOTE-24.3"/>
      <sheetName val="NOTE-24.4"/>
      <sheetName val="NOTE-24.5"/>
      <sheetName val="NOTE-25"/>
      <sheetName val="NOTE-26"/>
      <sheetName val="NOTE-27"/>
      <sheetName val="NOTE-27.1"/>
      <sheetName val="NOTE-27.2"/>
      <sheetName val="NOTE-27.3"/>
      <sheetName val="NOTE-30"/>
      <sheetName val="NOTE-31"/>
      <sheetName val="NOTE-32"/>
      <sheetName val="NOTE-33"/>
      <sheetName val="NOTE-35"/>
      <sheetName val="NOTE-36"/>
      <sheetName val="NOTE-37"/>
      <sheetName val="NOTE-38"/>
      <sheetName val="NOTE-13.1"/>
      <sheetName val="KREDYTY-jedn+GK"/>
      <sheetName val="NOTE-27.1.A-nota do SF"/>
      <sheetName val="pożyczki"/>
      <sheetName val="kredyty-wg spółedane z pakietów"/>
      <sheetName val="NOTE-5-seg IPX"/>
      <sheetName val="17.A-IPX"/>
      <sheetName val="P&amp;l prawo energetyczne"/>
      <sheetName val="B-prawo energetyczne"/>
      <sheetName val="IRR, PV"/>
      <sheetName val="IRR-leas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31">
          <cell r="D31">
            <v>31906</v>
          </cell>
        </row>
        <row r="35">
          <cell r="D35">
            <v>202000000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6">
          <cell r="G6">
            <v>1836327</v>
          </cell>
        </row>
        <row r="62">
          <cell r="G62">
            <v>2389912</v>
          </cell>
        </row>
        <row r="124">
          <cell r="G124">
            <v>58258</v>
          </cell>
        </row>
        <row r="131">
          <cell r="G131">
            <v>1796495</v>
          </cell>
        </row>
        <row r="145">
          <cell r="G145">
            <v>537080</v>
          </cell>
        </row>
        <row r="190">
          <cell r="G190">
            <v>1910586</v>
          </cell>
        </row>
      </sheetData>
      <sheetData sheetId="55" refreshError="1">
        <row r="5">
          <cell r="G5">
            <v>1702626</v>
          </cell>
        </row>
        <row r="99">
          <cell r="G99">
            <v>56267</v>
          </cell>
        </row>
      </sheetData>
      <sheetData sheetId="56" refreshError="1"/>
      <sheetData sheetId="57" refreshError="1">
        <row r="7">
          <cell r="G7">
            <v>34129</v>
          </cell>
        </row>
        <row r="8">
          <cell r="G8">
            <v>4672</v>
          </cell>
        </row>
        <row r="9">
          <cell r="G9">
            <v>184</v>
          </cell>
        </row>
        <row r="10">
          <cell r="G10">
            <v>4784</v>
          </cell>
        </row>
        <row r="22">
          <cell r="G22">
            <v>95177</v>
          </cell>
        </row>
        <row r="35">
          <cell r="G35">
            <v>62175</v>
          </cell>
        </row>
        <row r="55">
          <cell r="G55">
            <v>-118689</v>
          </cell>
        </row>
        <row r="56">
          <cell r="G56">
            <v>38663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showGridLines="0" tabSelected="1" zoomScale="115" zoomScaleNormal="115" workbookViewId="0">
      <selection activeCell="B8" sqref="B8"/>
    </sheetView>
  </sheetViews>
  <sheetFormatPr defaultRowHeight="15" x14ac:dyDescent="0.25"/>
  <cols>
    <col min="1" max="1" width="4.140625" customWidth="1"/>
    <col min="2" max="2" width="41.7109375" customWidth="1"/>
    <col min="3" max="3" width="6" bestFit="1" customWidth="1"/>
    <col min="4" max="4" width="8" customWidth="1"/>
    <col min="5" max="5" width="8.5703125" customWidth="1"/>
    <col min="6" max="6" width="7.85546875" customWidth="1"/>
    <col min="7" max="7" width="10.28515625" bestFit="1" customWidth="1"/>
  </cols>
  <sheetData>
    <row r="2" spans="2:13" ht="15.75" x14ac:dyDescent="0.25">
      <c r="B2" s="17" t="s">
        <v>20</v>
      </c>
      <c r="C2" s="17"/>
      <c r="D2" s="17"/>
      <c r="E2" s="17"/>
      <c r="F2" s="17"/>
      <c r="G2" s="17"/>
    </row>
    <row r="3" spans="2:13" ht="15.75" x14ac:dyDescent="0.25">
      <c r="B3" s="1"/>
      <c r="C3" s="1"/>
      <c r="D3" s="1"/>
      <c r="E3" s="1"/>
      <c r="F3" s="1"/>
      <c r="G3" s="1"/>
    </row>
    <row r="4" spans="2:13" ht="15.75" x14ac:dyDescent="0.25">
      <c r="B4" s="2" t="s">
        <v>9</v>
      </c>
      <c r="C4" s="2"/>
      <c r="D4" s="17" t="s">
        <v>14</v>
      </c>
      <c r="E4" s="17"/>
      <c r="F4" s="17"/>
      <c r="G4" s="17"/>
    </row>
    <row r="5" spans="2:13" ht="15.75" x14ac:dyDescent="0.25">
      <c r="B5" s="3"/>
      <c r="C5" s="3"/>
      <c r="D5" s="4" t="s">
        <v>10</v>
      </c>
      <c r="E5" s="4" t="s">
        <v>11</v>
      </c>
      <c r="F5" s="4" t="s">
        <v>12</v>
      </c>
      <c r="G5" s="4" t="s">
        <v>13</v>
      </c>
    </row>
    <row r="6" spans="2:13" s="13" customFormat="1" ht="25.5" x14ac:dyDescent="0.25">
      <c r="B6" s="16" t="s">
        <v>0</v>
      </c>
      <c r="C6" s="12" t="s">
        <v>15</v>
      </c>
      <c r="D6" s="12"/>
      <c r="E6" s="12"/>
      <c r="F6" s="12"/>
      <c r="G6" s="5">
        <f>'[1]P&amp;L+IC'!$G$5</f>
        <v>1702626</v>
      </c>
      <c r="I6" s="14"/>
      <c r="J6" s="14"/>
      <c r="K6" s="14"/>
      <c r="L6" s="14"/>
      <c r="M6" s="14"/>
    </row>
    <row r="7" spans="2:13" s="13" customFormat="1" x14ac:dyDescent="0.25">
      <c r="B7" s="12" t="s">
        <v>24</v>
      </c>
      <c r="C7" s="12" t="s">
        <v>15</v>
      </c>
      <c r="D7" s="12"/>
      <c r="E7" s="12"/>
      <c r="F7" s="12"/>
      <c r="G7" s="5">
        <f>'[1]P&amp;L+IC'!$G$99+([1]CF!$G$7+[1]CF!$G$8+[1]CF!$G$9+[1]CF!$G$10)</f>
        <v>100036</v>
      </c>
      <c r="I7" s="14"/>
      <c r="J7" s="14"/>
      <c r="K7" s="14"/>
      <c r="L7" s="14"/>
      <c r="M7" s="14"/>
    </row>
    <row r="8" spans="2:13" s="13" customFormat="1" ht="14.25" customHeight="1" x14ac:dyDescent="0.25">
      <c r="B8" s="12" t="s">
        <v>1</v>
      </c>
      <c r="C8" s="12" t="s">
        <v>15</v>
      </c>
      <c r="D8" s="12"/>
      <c r="E8" s="12"/>
      <c r="F8" s="12"/>
      <c r="G8" s="5">
        <f>'[1]P&amp;L+IC'!$G$99</f>
        <v>56267</v>
      </c>
      <c r="I8" s="14"/>
      <c r="J8" s="14"/>
      <c r="K8" s="14"/>
      <c r="L8" s="14"/>
      <c r="M8" s="14"/>
    </row>
    <row r="9" spans="2:13" s="13" customFormat="1" ht="25.5" x14ac:dyDescent="0.25">
      <c r="B9" s="16" t="s">
        <v>19</v>
      </c>
      <c r="C9" s="12" t="s">
        <v>15</v>
      </c>
      <c r="D9" s="12"/>
      <c r="E9" s="12"/>
      <c r="F9" s="12"/>
      <c r="G9" s="5">
        <f>'[1]P&amp;L'!$D$31</f>
        <v>31906</v>
      </c>
      <c r="I9" s="14"/>
      <c r="J9" s="14"/>
      <c r="K9" s="14"/>
      <c r="L9" s="14"/>
      <c r="M9" s="14"/>
    </row>
    <row r="10" spans="2:13" s="13" customFormat="1" x14ac:dyDescent="0.25">
      <c r="B10" s="12" t="s">
        <v>6</v>
      </c>
      <c r="C10" s="12" t="s">
        <v>15</v>
      </c>
      <c r="D10" s="12"/>
      <c r="E10" s="12"/>
      <c r="F10" s="12"/>
      <c r="G10" s="5">
        <f>SUM(G11:G12)</f>
        <v>4284497</v>
      </c>
      <c r="I10" s="14"/>
      <c r="J10" s="14"/>
      <c r="K10" s="14"/>
      <c r="L10" s="14"/>
      <c r="M10" s="14"/>
    </row>
    <row r="11" spans="2:13" s="13" customFormat="1" x14ac:dyDescent="0.25">
      <c r="B11" s="15" t="s">
        <v>22</v>
      </c>
      <c r="C11" s="12" t="s">
        <v>15</v>
      </c>
      <c r="D11" s="12"/>
      <c r="E11" s="12"/>
      <c r="F11" s="12"/>
      <c r="G11" s="5">
        <f>'[1]B+ IC '!$G$6</f>
        <v>1836327</v>
      </c>
      <c r="I11" s="14"/>
      <c r="J11" s="14"/>
      <c r="K11" s="14"/>
      <c r="L11" s="14"/>
      <c r="M11" s="14"/>
    </row>
    <row r="12" spans="2:13" s="13" customFormat="1" x14ac:dyDescent="0.25">
      <c r="B12" s="15" t="s">
        <v>23</v>
      </c>
      <c r="C12" s="12" t="s">
        <v>15</v>
      </c>
      <c r="D12" s="12"/>
      <c r="E12" s="12"/>
      <c r="F12" s="12"/>
      <c r="G12" s="5">
        <f>'[1]B+ IC '!$G$62+'[1]B+ IC '!$G$124</f>
        <v>2448170</v>
      </c>
      <c r="I12" s="14"/>
      <c r="J12" s="14"/>
      <c r="K12" s="14"/>
      <c r="L12" s="14"/>
      <c r="M12" s="14"/>
    </row>
    <row r="13" spans="2:13" s="13" customFormat="1" x14ac:dyDescent="0.25">
      <c r="B13" s="7" t="s">
        <v>7</v>
      </c>
      <c r="C13" s="12" t="s">
        <v>15</v>
      </c>
      <c r="D13" s="12"/>
      <c r="E13" s="12"/>
      <c r="F13" s="12"/>
      <c r="G13" s="5">
        <f>'[1]B+ IC '!$G$145</f>
        <v>537080</v>
      </c>
      <c r="I13" s="14"/>
      <c r="J13" s="14"/>
      <c r="K13" s="14"/>
      <c r="L13" s="14"/>
      <c r="M13" s="14"/>
    </row>
    <row r="14" spans="2:13" s="13" customFormat="1" x14ac:dyDescent="0.25">
      <c r="B14" s="7" t="s">
        <v>8</v>
      </c>
      <c r="C14" s="12" t="s">
        <v>15</v>
      </c>
      <c r="D14" s="12"/>
      <c r="E14" s="12"/>
      <c r="F14" s="12"/>
      <c r="G14" s="5">
        <f>'[1]B+ IC '!$G$190</f>
        <v>1910586</v>
      </c>
      <c r="I14" s="14"/>
      <c r="J14" s="14"/>
      <c r="K14" s="14"/>
      <c r="L14" s="14"/>
      <c r="M14" s="14"/>
    </row>
    <row r="15" spans="2:13" s="13" customFormat="1" x14ac:dyDescent="0.25">
      <c r="B15" s="12" t="s">
        <v>25</v>
      </c>
      <c r="C15" s="12" t="s">
        <v>15</v>
      </c>
      <c r="D15" s="12"/>
      <c r="E15" s="12"/>
      <c r="F15" s="12"/>
      <c r="G15" s="5">
        <f>'[1]B+ IC '!$G$131</f>
        <v>1796495</v>
      </c>
      <c r="I15" s="14"/>
      <c r="J15" s="14"/>
      <c r="K15" s="14"/>
      <c r="L15" s="14"/>
      <c r="M15" s="14"/>
    </row>
    <row r="16" spans="2:13" s="13" customFormat="1" x14ac:dyDescent="0.25">
      <c r="B16" s="12" t="s">
        <v>2</v>
      </c>
      <c r="C16" s="12" t="s">
        <v>15</v>
      </c>
      <c r="D16" s="12"/>
      <c r="E16" s="12"/>
      <c r="F16" s="12"/>
      <c r="G16" s="5">
        <f>[1]CF!$G$56</f>
        <v>38663</v>
      </c>
      <c r="I16" s="14"/>
      <c r="J16" s="14"/>
      <c r="K16" s="14"/>
      <c r="L16" s="14"/>
      <c r="M16" s="14"/>
    </row>
    <row r="17" spans="2:13" s="13" customFormat="1" x14ac:dyDescent="0.25">
      <c r="B17" s="15" t="s">
        <v>3</v>
      </c>
      <c r="C17" s="12" t="s">
        <v>15</v>
      </c>
      <c r="D17" s="12"/>
      <c r="E17" s="12"/>
      <c r="F17" s="12"/>
      <c r="G17" s="5">
        <f>[1]CF!$G$22</f>
        <v>95177</v>
      </c>
      <c r="I17" s="14"/>
      <c r="J17" s="14"/>
      <c r="K17" s="14"/>
      <c r="L17" s="14"/>
      <c r="M17" s="14"/>
    </row>
    <row r="18" spans="2:13" s="13" customFormat="1" x14ac:dyDescent="0.25">
      <c r="B18" s="15" t="s">
        <v>4</v>
      </c>
      <c r="C18" s="12" t="s">
        <v>15</v>
      </c>
      <c r="D18" s="12"/>
      <c r="E18" s="12"/>
      <c r="F18" s="12"/>
      <c r="G18" s="5">
        <f>[1]CF!$G$35</f>
        <v>62175</v>
      </c>
      <c r="I18" s="14"/>
      <c r="J18" s="14"/>
      <c r="K18" s="14"/>
      <c r="L18" s="14"/>
      <c r="M18" s="14"/>
    </row>
    <row r="19" spans="2:13" s="13" customFormat="1" x14ac:dyDescent="0.25">
      <c r="B19" s="15" t="s">
        <v>5</v>
      </c>
      <c r="C19" s="12" t="s">
        <v>15</v>
      </c>
      <c r="D19" s="12"/>
      <c r="E19" s="12"/>
      <c r="F19" s="12"/>
      <c r="G19" s="5">
        <f>[1]CF!$G$55</f>
        <v>-118689</v>
      </c>
      <c r="I19" s="14"/>
      <c r="J19" s="14"/>
      <c r="K19" s="14"/>
      <c r="L19" s="14"/>
      <c r="M19" s="14"/>
    </row>
    <row r="20" spans="2:13" s="13" customFormat="1" hidden="1" x14ac:dyDescent="0.25">
      <c r="B20" s="12" t="s">
        <v>21</v>
      </c>
      <c r="C20" s="12"/>
      <c r="D20" s="12"/>
      <c r="E20" s="12"/>
      <c r="F20" s="12"/>
      <c r="G20" s="6" t="e">
        <f>#REF!/#REF!</f>
        <v>#REF!</v>
      </c>
      <c r="I20" s="14"/>
      <c r="J20" s="14"/>
      <c r="K20" s="14"/>
      <c r="L20" s="14"/>
      <c r="M20" s="14"/>
    </row>
    <row r="21" spans="2:13" s="13" customFormat="1" ht="25.5" x14ac:dyDescent="0.25">
      <c r="B21" s="12" t="s">
        <v>26</v>
      </c>
      <c r="C21" s="9" t="s">
        <v>17</v>
      </c>
      <c r="D21" s="9"/>
      <c r="E21" s="9"/>
      <c r="F21" s="9"/>
      <c r="G21" s="8">
        <f>'[1]P&amp;L'!$D$35/1000</f>
        <v>202000</v>
      </c>
      <c r="I21" s="14"/>
      <c r="J21" s="14"/>
      <c r="K21" s="14"/>
      <c r="L21" s="14"/>
      <c r="M21" s="14"/>
    </row>
    <row r="22" spans="2:13" s="13" customFormat="1" x14ac:dyDescent="0.25">
      <c r="B22" s="12" t="s">
        <v>27</v>
      </c>
      <c r="C22" s="9" t="s">
        <v>16</v>
      </c>
      <c r="D22" s="9"/>
      <c r="E22" s="9"/>
      <c r="F22" s="9"/>
      <c r="G22" s="10">
        <f>G15/G21</f>
        <v>8.8935396039603969</v>
      </c>
      <c r="J22" s="14"/>
      <c r="K22" s="14"/>
      <c r="L22" s="14"/>
      <c r="M22" s="14"/>
    </row>
    <row r="23" spans="2:13" s="14" customFormat="1" x14ac:dyDescent="0.25">
      <c r="B23" s="7" t="s">
        <v>18</v>
      </c>
      <c r="C23" s="9" t="s">
        <v>16</v>
      </c>
      <c r="D23" s="9"/>
      <c r="E23" s="9"/>
      <c r="F23" s="9"/>
      <c r="G23" s="11">
        <f>G9/G21</f>
        <v>0.15795049504950495</v>
      </c>
    </row>
  </sheetData>
  <mergeCells count="2">
    <mergeCell ref="B2:G2"/>
    <mergeCell ref="D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NoweGKB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Tokłowicz</dc:creator>
  <cp:lastModifiedBy>Agata Nowotnik</cp:lastModifiedBy>
  <cp:lastPrinted>2022-06-21T07:57:22Z</cp:lastPrinted>
  <dcterms:created xsi:type="dcterms:W3CDTF">2016-12-07T12:51:10Z</dcterms:created>
  <dcterms:modified xsi:type="dcterms:W3CDTF">2022-06-21T14:29:48Z</dcterms:modified>
</cp:coreProperties>
</file>